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<sst xmlns="http://schemas.openxmlformats.org/spreadsheetml/2006/main" count="39" uniqueCount="39">
  <si>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Vyúčtování za pobyt na Chatě Lípa</t>
  </si>
  <si>
    <t>www.chatalipa.cz</t>
  </si>
  <si>
    <t>váš pobyt</t>
  </si>
  <si>
    <t xml:space="preserve">Váš pobyt </t>
  </si>
  <si>
    <t>od</t>
  </si>
  <si>
    <t>do</t>
  </si>
  <si>
    <t>počet dnů</t>
  </si>
  <si>
    <t>El.:1</t>
  </si>
  <si>
    <t>El.:2</t>
  </si>
  <si>
    <t>V zimním období je třeba počítat s platbou za topení cca 250kW/den</t>
  </si>
  <si>
    <t>Legenda:</t>
  </si>
  <si>
    <t>pole pro vstup</t>
  </si>
  <si>
    <t>dopiš potřebné údaje</t>
  </si>
  <si>
    <t>konstanta</t>
  </si>
  <si>
    <t>pevně stanovené ceny</t>
  </si>
  <si>
    <t>vzoreček</t>
  </si>
  <si>
    <t>vypočítávána hodnota</t>
  </si>
  <si>
    <t>Počet osob</t>
  </si>
  <si>
    <t>Do 12 let</t>
  </si>
  <si>
    <t>Děti do 3let</t>
  </si>
  <si>
    <t>Povl. ks.</t>
  </si>
  <si>
    <t xml:space="preserve">Povlečení </t>
  </si>
  <si>
    <t>Celkem</t>
  </si>
  <si>
    <t>Pro Vaší orientaci si dále můžete přidat další náklady na pobyt (jídlo,dopravné,ostatní) a dopředu odhadnout  celkové náklady na pobyt, osobu, či osobu a den.</t>
  </si>
  <si>
    <t>Délka pobytu</t>
  </si>
  <si>
    <t xml:space="preserve">Počet . os. Starších 3 let </t>
  </si>
  <si>
    <t>Snídaně</t>
  </si>
  <si>
    <t>Náklady celkem</t>
  </si>
  <si>
    <t>Oběd</t>
  </si>
  <si>
    <t>Náklady na osobu</t>
  </si>
  <si>
    <t>Večeře</t>
  </si>
  <si>
    <t>osobu/den</t>
  </si>
  <si>
    <t>Dopravné</t>
  </si>
  <si>
    <t>Ostatní</t>
  </si>
  <si>
    <t>Správce.:     Jiří Kaleta  tel.: +420 774 090 842
E-mail:  chatalipa@gmail.com</t>
  </si>
  <si>
    <t>Úklid,dezinfekce a další…</t>
  </si>
  <si>
    <t>Počet nocí</t>
  </si>
  <si>
    <t>počet nocí</t>
  </si>
  <si>
    <t>x 6,50Kč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</si>
</sst>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d/\ m/\ yyyy"/>
    <numFmt numFmtId="166" formatCode="#,##0\ [$Kč-405];\-#,##0\ [$Kč-405]"/>
    <numFmt numFmtId="167" formatCode="#,##0&quot; Kč&quot;"/>
    <numFmt numFmtId="168" formatCode="#,##0\ [$Kč-405]"/>
  </numFmts>
  <fonts count="43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sz val="7"/>
      <name val="Arial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Protection="0">
      <alignment horizontal="center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166" fontId="0" fillId="35" borderId="11" xfId="0" applyNumberForma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166" fontId="0" fillId="36" borderId="11" xfId="0" applyNumberFormat="1" applyFill="1" applyBorder="1" applyAlignment="1">
      <alignment horizontal="right"/>
    </xf>
    <xf numFmtId="0" fontId="0" fillId="0" borderId="11" xfId="0" applyBorder="1" applyAlignment="1">
      <alignment horizontal="left"/>
    </xf>
    <xf numFmtId="49" fontId="0" fillId="34" borderId="11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167" fontId="0" fillId="36" borderId="11" xfId="0" applyNumberFormat="1" applyFont="1" applyFill="1" applyBorder="1" applyAlignment="1">
      <alignment horizontal="center"/>
    </xf>
    <xf numFmtId="168" fontId="0" fillId="35" borderId="11" xfId="0" applyNumberFormat="1" applyFill="1" applyBorder="1" applyAlignment="1">
      <alignment/>
    </xf>
    <xf numFmtId="164" fontId="0" fillId="0" borderId="0" xfId="0" applyNumberFormat="1" applyAlignment="1">
      <alignment/>
    </xf>
    <xf numFmtId="168" fontId="0" fillId="37" borderId="11" xfId="0" applyNumberForma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4" borderId="11" xfId="0" applyNumberFormat="1" applyFont="1" applyFill="1" applyBorder="1" applyAlignment="1">
      <alignment wrapText="1"/>
    </xf>
    <xf numFmtId="0" fontId="0" fillId="35" borderId="11" xfId="0" applyNumberFormat="1" applyFill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0" fillId="34" borderId="11" xfId="0" applyFont="1" applyFill="1" applyBorder="1" applyAlignment="1">
      <alignment/>
    </xf>
    <xf numFmtId="168" fontId="0" fillId="33" borderId="11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38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5" fillId="38" borderId="11" xfId="0" applyFont="1" applyFill="1" applyBorder="1" applyAlignment="1" applyProtection="1">
      <alignment horizontal="center"/>
      <protection/>
    </xf>
    <xf numFmtId="168" fontId="0" fillId="38" borderId="11" xfId="0" applyNumberFormat="1" applyFill="1" applyBorder="1" applyAlignment="1">
      <alignment/>
    </xf>
    <xf numFmtId="0" fontId="0" fillId="38" borderId="11" xfId="0" applyFont="1" applyFill="1" applyBorder="1" applyAlignment="1">
      <alignment/>
    </xf>
    <xf numFmtId="0" fontId="5" fillId="39" borderId="11" xfId="0" applyNumberFormat="1" applyFont="1" applyFill="1" applyBorder="1" applyAlignment="1" applyProtection="1">
      <alignment horizontal="center"/>
      <protection/>
    </xf>
    <xf numFmtId="0" fontId="6" fillId="31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166" fontId="0" fillId="36" borderId="11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" xfId="39"/>
    <cellStyle name="Nadpis 1" xfId="40"/>
    <cellStyle name="Nadpis 2" xfId="41"/>
    <cellStyle name="Nadpis 3" xfId="42"/>
    <cellStyle name="Nadpis 4" xfId="43"/>
    <cellStyle name="Nadpis1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ledek" xfId="55"/>
    <cellStyle name="Výsledek2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talip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zoomScale="160" zoomScaleNormal="160" zoomScalePageLayoutView="0" workbookViewId="0" topLeftCell="A4">
      <selection activeCell="I8" sqref="I8"/>
    </sheetView>
  </sheetViews>
  <sheetFormatPr defaultColWidth="11.00390625" defaultRowHeight="12.75"/>
  <cols>
    <col min="1" max="1" width="7.00390625" style="0" customWidth="1"/>
    <col min="2" max="2" width="12.7109375" style="0" customWidth="1"/>
    <col min="3" max="3" width="10.140625" style="0" customWidth="1"/>
    <col min="4" max="4" width="12.00390625" style="0" customWidth="1"/>
    <col min="5" max="5" width="10.7109375" style="0" customWidth="1"/>
    <col min="6" max="6" width="11.00390625" style="0" customWidth="1"/>
    <col min="7" max="7" width="4.140625" style="0" customWidth="1"/>
    <col min="8" max="8" width="12.57421875" style="0" customWidth="1"/>
    <col min="9" max="11" width="11.00390625" style="0" customWidth="1"/>
    <col min="12" max="12" width="1.28515625" style="0" customWidth="1"/>
    <col min="13" max="13" width="13.421875" style="0" customWidth="1"/>
    <col min="14" max="15" width="12.7109375" style="0" customWidth="1"/>
    <col min="16" max="16" width="13.140625" style="0" customWidth="1"/>
  </cols>
  <sheetData>
    <row r="1" ht="12" customHeight="1">
      <c r="B1" s="1"/>
    </row>
    <row r="2" spans="2:6" ht="12.75">
      <c r="B2" s="44" t="s">
        <v>0</v>
      </c>
      <c r="C2" s="44"/>
      <c r="D2" s="44"/>
      <c r="E2" s="44"/>
      <c r="F2" s="44"/>
    </row>
    <row r="3" spans="2:6" ht="24.75" customHeight="1">
      <c r="B3" s="45" t="s">
        <v>34</v>
      </c>
      <c r="C3" s="45"/>
      <c r="D3" s="45"/>
      <c r="E3" s="45"/>
      <c r="F3" s="45"/>
    </row>
    <row r="4" spans="2:6" ht="12.75">
      <c r="B4" s="46" t="s">
        <v>1</v>
      </c>
      <c r="C4" s="46"/>
      <c r="D4" s="46"/>
      <c r="E4" s="46"/>
      <c r="F4" s="46"/>
    </row>
    <row r="5" spans="2:6" ht="12.75">
      <c r="B5" s="2"/>
      <c r="C5" s="2"/>
      <c r="D5" s="2"/>
      <c r="E5" s="2"/>
      <c r="F5" s="2"/>
    </row>
    <row r="6" spans="2:6" ht="12.75">
      <c r="B6" s="2"/>
      <c r="C6" s="47" t="s">
        <v>2</v>
      </c>
      <c r="D6" s="47"/>
      <c r="E6" s="47" t="s">
        <v>3</v>
      </c>
      <c r="F6" s="2"/>
    </row>
    <row r="7" spans="2:6" ht="12.75">
      <c r="B7" s="2"/>
      <c r="C7" s="3" t="s">
        <v>4</v>
      </c>
      <c r="D7" s="3" t="s">
        <v>5</v>
      </c>
      <c r="E7" s="3" t="s">
        <v>37</v>
      </c>
      <c r="F7" s="33" t="s">
        <v>6</v>
      </c>
    </row>
    <row r="8" spans="2:9" ht="12.75">
      <c r="B8" s="2"/>
      <c r="C8" s="4">
        <v>44403</v>
      </c>
      <c r="D8" s="4">
        <v>44405</v>
      </c>
      <c r="E8" s="35">
        <f>D8-C8</f>
        <v>2</v>
      </c>
      <c r="F8" s="34">
        <f>E8+1</f>
        <v>3</v>
      </c>
      <c r="H8" s="5"/>
      <c r="I8" s="5"/>
    </row>
    <row r="9" ht="12.75">
      <c r="B9" s="6"/>
    </row>
    <row r="10" spans="2:6" ht="12.75" customHeight="1">
      <c r="B10" s="7" t="s">
        <v>7</v>
      </c>
      <c r="C10" s="7" t="s">
        <v>8</v>
      </c>
      <c r="D10" s="48" t="s">
        <v>9</v>
      </c>
      <c r="E10" s="48"/>
      <c r="F10" s="48"/>
    </row>
    <row r="11" spans="2:8" ht="12.75">
      <c r="B11" s="8">
        <v>7583</v>
      </c>
      <c r="C11" s="8">
        <v>61696</v>
      </c>
      <c r="D11" s="48"/>
      <c r="E11" s="48"/>
      <c r="F11" s="48"/>
      <c r="H11" s="9" t="s">
        <v>10</v>
      </c>
    </row>
    <row r="12" spans="2:9" ht="12.75" customHeight="1">
      <c r="B12" s="8">
        <v>7501</v>
      </c>
      <c r="C12" s="8">
        <v>61356</v>
      </c>
      <c r="D12" s="41"/>
      <c r="E12" s="42"/>
      <c r="F12" s="40"/>
      <c r="H12" s="10" t="s">
        <v>11</v>
      </c>
      <c r="I12" t="s">
        <v>12</v>
      </c>
    </row>
    <row r="13" spans="2:9" ht="12.75">
      <c r="B13" s="36">
        <f>B11-B12</f>
        <v>82</v>
      </c>
      <c r="C13" s="36">
        <f>C11-C12</f>
        <v>340</v>
      </c>
      <c r="D13" s="51" t="s">
        <v>38</v>
      </c>
      <c r="E13" s="51"/>
      <c r="F13" s="11">
        <f>(B13+C13)*5</f>
        <v>2110</v>
      </c>
      <c r="H13" s="12" t="s">
        <v>13</v>
      </c>
      <c r="I13" t="s">
        <v>14</v>
      </c>
    </row>
    <row r="14" spans="2:9" ht="12.75">
      <c r="B14" s="52" t="s">
        <v>35</v>
      </c>
      <c r="C14" s="52"/>
      <c r="D14" s="52"/>
      <c r="E14" s="52"/>
      <c r="F14" s="13">
        <v>1000</v>
      </c>
      <c r="H14" s="39" t="s">
        <v>15</v>
      </c>
      <c r="I14" t="s">
        <v>16</v>
      </c>
    </row>
    <row r="15" spans="2:6" ht="12.75">
      <c r="B15" s="53"/>
      <c r="C15" s="53"/>
      <c r="D15" s="53"/>
      <c r="E15" s="15" t="s">
        <v>36</v>
      </c>
      <c r="F15" s="16"/>
    </row>
    <row r="16" spans="2:11" ht="12.75">
      <c r="B16" s="17" t="s">
        <v>17</v>
      </c>
      <c r="C16" s="8">
        <v>10</v>
      </c>
      <c r="D16" s="18">
        <v>120</v>
      </c>
      <c r="E16" s="37">
        <f>E8</f>
        <v>2</v>
      </c>
      <c r="F16" s="38">
        <f>C16*E16*D16</f>
        <v>2400</v>
      </c>
      <c r="H16" s="43"/>
      <c r="I16" s="43"/>
      <c r="J16" s="43"/>
      <c r="K16" s="43"/>
    </row>
    <row r="17" spans="2:15" ht="12.75">
      <c r="B17" s="17" t="s">
        <v>18</v>
      </c>
      <c r="C17" s="8">
        <v>10</v>
      </c>
      <c r="D17" s="18">
        <v>60</v>
      </c>
      <c r="E17" s="37">
        <f>E8</f>
        <v>2</v>
      </c>
      <c r="F17" s="38">
        <f>C17*E17*D17</f>
        <v>1200</v>
      </c>
      <c r="H17" s="43"/>
      <c r="I17" s="43"/>
      <c r="J17" s="43"/>
      <c r="K17" s="43"/>
      <c r="O17" s="20"/>
    </row>
    <row r="18" spans="2:11" ht="12.75">
      <c r="B18" s="17" t="s">
        <v>19</v>
      </c>
      <c r="C18" s="8">
        <v>0</v>
      </c>
      <c r="D18" s="18">
        <v>0</v>
      </c>
      <c r="E18" s="37">
        <f>E8</f>
        <v>2</v>
      </c>
      <c r="F18" s="38">
        <f>C18*E18*D18</f>
        <v>0</v>
      </c>
      <c r="H18" s="43"/>
      <c r="I18" s="43"/>
      <c r="J18" s="43"/>
      <c r="K18" s="43"/>
    </row>
    <row r="19" spans="2:11" ht="12.75">
      <c r="B19" s="53"/>
      <c r="C19" s="53"/>
      <c r="D19" s="53"/>
      <c r="E19" s="7" t="s">
        <v>20</v>
      </c>
      <c r="F19" s="21"/>
      <c r="H19" s="43"/>
      <c r="I19" s="43"/>
      <c r="J19" s="43"/>
      <c r="K19" s="43"/>
    </row>
    <row r="20" spans="2:11" ht="12.75">
      <c r="B20" s="17" t="s">
        <v>21</v>
      </c>
      <c r="C20" s="54">
        <v>85</v>
      </c>
      <c r="D20" s="54"/>
      <c r="E20" s="8">
        <v>10</v>
      </c>
      <c r="F20" s="38">
        <f>C20*E20</f>
        <v>850</v>
      </c>
      <c r="H20" s="43"/>
      <c r="I20" s="43"/>
      <c r="J20" s="43"/>
      <c r="K20" s="43"/>
    </row>
    <row r="21" spans="2:11" ht="12.75">
      <c r="B21" s="14"/>
      <c r="C21" s="14"/>
      <c r="D21" s="14"/>
      <c r="E21" s="22" t="s">
        <v>22</v>
      </c>
      <c r="F21" s="38">
        <f>IF(SUM(F16:F17)/E8&gt;=1500,(SUM(F12:F20)),(1500*E8)+F14+F20+F13+F12)</f>
        <v>7560</v>
      </c>
      <c r="H21" s="43"/>
      <c r="I21" s="43"/>
      <c r="J21" s="43"/>
      <c r="K21" s="43"/>
    </row>
    <row r="23" spans="6:12" ht="12.75">
      <c r="F23" s="23"/>
      <c r="G23" s="5"/>
      <c r="H23" s="24"/>
      <c r="J23" s="25"/>
      <c r="L23" s="20"/>
    </row>
    <row r="24" spans="2:6" ht="35.25" customHeight="1">
      <c r="B24" s="55" t="s">
        <v>23</v>
      </c>
      <c r="C24" s="55"/>
      <c r="D24" s="55"/>
      <c r="E24" s="55"/>
      <c r="F24" s="55"/>
    </row>
    <row r="25" spans="2:16" ht="12.75">
      <c r="B25" s="26"/>
      <c r="C25" s="26"/>
      <c r="D25" s="26"/>
      <c r="E25" s="26"/>
      <c r="F25" s="26"/>
      <c r="J25" s="25"/>
      <c r="M25" s="25"/>
      <c r="N25" s="20"/>
      <c r="O25" s="20"/>
      <c r="P25" s="20"/>
    </row>
    <row r="26" spans="2:6" ht="12.75" customHeight="1">
      <c r="B26" s="27" t="s">
        <v>24</v>
      </c>
      <c r="C26" s="28">
        <f>E8</f>
        <v>2</v>
      </c>
      <c r="D26" s="49" t="s">
        <v>25</v>
      </c>
      <c r="E26" s="49"/>
      <c r="F26" s="28">
        <f>C16+C17</f>
        <v>20</v>
      </c>
    </row>
    <row r="27" ht="12.75">
      <c r="K27" s="29"/>
    </row>
    <row r="28" spans="2:6" ht="12.75">
      <c r="B28" s="30" t="s">
        <v>26</v>
      </c>
      <c r="C28" s="31">
        <v>0</v>
      </c>
      <c r="D28" s="50" t="s">
        <v>27</v>
      </c>
      <c r="E28" s="50"/>
      <c r="F28" s="19">
        <f>(SUM(C28:C30)*C26)*F26+F21+C31+C32</f>
        <v>7560</v>
      </c>
    </row>
    <row r="29" spans="2:6" ht="12.75">
      <c r="B29" s="30" t="s">
        <v>28</v>
      </c>
      <c r="C29" s="31">
        <v>0</v>
      </c>
      <c r="D29" s="50" t="s">
        <v>29</v>
      </c>
      <c r="E29" s="50"/>
      <c r="F29" s="19">
        <f>F28/F26</f>
        <v>378</v>
      </c>
    </row>
    <row r="30" spans="2:6" ht="12.75">
      <c r="B30" s="30" t="s">
        <v>30</v>
      </c>
      <c r="C30" s="31">
        <v>0</v>
      </c>
      <c r="D30" s="32"/>
      <c r="E30" s="22" t="s">
        <v>31</v>
      </c>
      <c r="F30" s="19">
        <f>F29/E8</f>
        <v>189</v>
      </c>
    </row>
    <row r="31" spans="2:6" ht="12.75">
      <c r="B31" s="30" t="s">
        <v>32</v>
      </c>
      <c r="C31" s="31">
        <v>0</v>
      </c>
      <c r="D31" s="32"/>
      <c r="E31" s="9"/>
      <c r="F31" s="9"/>
    </row>
    <row r="32" spans="2:6" ht="12.75">
      <c r="B32" s="30" t="s">
        <v>33</v>
      </c>
      <c r="C32" s="31">
        <v>0</v>
      </c>
      <c r="D32" s="32"/>
      <c r="E32" s="9"/>
      <c r="F32" s="9"/>
    </row>
  </sheetData>
  <sheetProtection sheet="1"/>
  <mergeCells count="15">
    <mergeCell ref="D26:E26"/>
    <mergeCell ref="D28:E28"/>
    <mergeCell ref="D29:E29"/>
    <mergeCell ref="D13:E13"/>
    <mergeCell ref="B14:E14"/>
    <mergeCell ref="B15:D15"/>
    <mergeCell ref="B19:D19"/>
    <mergeCell ref="C20:D20"/>
    <mergeCell ref="B24:F24"/>
    <mergeCell ref="H16:K21"/>
    <mergeCell ref="B2:F2"/>
    <mergeCell ref="B3:F3"/>
    <mergeCell ref="B4:F4"/>
    <mergeCell ref="C6:E6"/>
    <mergeCell ref="D10:F11"/>
  </mergeCells>
  <hyperlinks>
    <hyperlink ref="B4" r:id="rId1" display="www.chatalipa.cz"/>
  </hyperlink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Kaletovi</dc:creator>
  <cp:keywords/>
  <dc:description/>
  <cp:lastModifiedBy>User</cp:lastModifiedBy>
  <dcterms:created xsi:type="dcterms:W3CDTF">2020-06-06T20:34:27Z</dcterms:created>
  <dcterms:modified xsi:type="dcterms:W3CDTF">2021-09-28T17:52:48Z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